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120" yWindow="120" windowWidth="15180" windowHeight="8835"/>
  </bookViews>
  <sheets>
    <sheet name="Quarterly Cash Flow Projection" sheetId="1" r:id="rId1"/>
  </sheets>
  <definedNames>
    <definedName name="__IntlFixup" hidden="1">TRUE</definedName>
    <definedName name="__IntlFixupTable" hidden="1">#REF!</definedName>
    <definedName name="_Order1" hidden="1">0</definedName>
    <definedName name="AA.Report.Files" hidden="1">#REF!</definedName>
    <definedName name="AA.Reports.Available" hidden="1">#REF!</definedName>
    <definedName name="Data.Dump" hidden="1">OFFSET([0]!Data.Top.Left,1,0)</definedName>
    <definedName name="Database.File" hidden="1">#REF!</definedName>
    <definedName name="File.Type" hidden="1">#REF!</definedName>
    <definedName name="HTML_CodePage" hidden="1">1252</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Macro1">[0]!Macro1</definedName>
    <definedName name="Macro2">[0]!Macro2</definedName>
    <definedName name="Ownership" hidden="1">OFFSET([0]!Data.Top.Left,1,0)</definedName>
    <definedName name="_xlnm.Print_Area" localSheetId="0">'Quarterly Cash Flow Projection'!$B$3:$N$36</definedName>
    <definedName name="Show.Acct.Update.Warning" hidden="1">#REF!</definedName>
    <definedName name="Show.MDB.Update.Warning" hidden="1">#REF!</definedName>
  </definedNames>
  <calcPr calcId="152511"/>
</workbook>
</file>

<file path=xl/calcChain.xml><?xml version="1.0" encoding="utf-8"?>
<calcChain xmlns="http://schemas.openxmlformats.org/spreadsheetml/2006/main">
  <c r="P198" i="1" l="1"/>
  <c r="S198" i="1" s="1"/>
  <c r="L7" i="1" s="1"/>
  <c r="P200" i="1"/>
  <c r="F9" i="1"/>
  <c r="D13" i="1"/>
  <c r="D29" i="1"/>
  <c r="D34" i="1" s="1"/>
  <c r="D35" i="1" s="1"/>
  <c r="H9" i="1" s="1"/>
  <c r="E13" i="1"/>
  <c r="E35" i="1" s="1"/>
  <c r="I9" i="1" s="1"/>
  <c r="I13" i="1" s="1"/>
  <c r="E29" i="1"/>
  <c r="E34" i="1" s="1"/>
  <c r="H29" i="1"/>
  <c r="H34" i="1" s="1"/>
  <c r="I29" i="1"/>
  <c r="I34" i="1" s="1"/>
  <c r="F10" i="1"/>
  <c r="J10" i="1"/>
  <c r="N10" i="1"/>
  <c r="F11" i="1"/>
  <c r="J11" i="1"/>
  <c r="N11" i="1"/>
  <c r="F12" i="1"/>
  <c r="J12" i="1"/>
  <c r="N12" i="1"/>
  <c r="F15" i="1"/>
  <c r="J15" i="1"/>
  <c r="N15" i="1"/>
  <c r="F16" i="1"/>
  <c r="J16" i="1"/>
  <c r="N16" i="1"/>
  <c r="F17" i="1"/>
  <c r="J17" i="1"/>
  <c r="N17" i="1"/>
  <c r="F18" i="1"/>
  <c r="J18" i="1"/>
  <c r="N18" i="1"/>
  <c r="F19" i="1"/>
  <c r="J19" i="1"/>
  <c r="N19" i="1"/>
  <c r="F20" i="1"/>
  <c r="J20" i="1"/>
  <c r="N20" i="1"/>
  <c r="F21" i="1"/>
  <c r="J21" i="1"/>
  <c r="N21" i="1"/>
  <c r="F22" i="1"/>
  <c r="J22" i="1"/>
  <c r="N22" i="1"/>
  <c r="F23" i="1"/>
  <c r="J23" i="1"/>
  <c r="N23" i="1"/>
  <c r="F24" i="1"/>
  <c r="J24" i="1"/>
  <c r="N24" i="1"/>
  <c r="F25" i="1"/>
  <c r="J25" i="1"/>
  <c r="N25" i="1"/>
  <c r="F26" i="1"/>
  <c r="J26" i="1"/>
  <c r="N26" i="1"/>
  <c r="F27" i="1"/>
  <c r="J27" i="1"/>
  <c r="N27" i="1"/>
  <c r="F28" i="1"/>
  <c r="J28" i="1"/>
  <c r="N28" i="1"/>
  <c r="L29" i="1"/>
  <c r="M29" i="1"/>
  <c r="M34" i="1" s="1"/>
  <c r="F31" i="1"/>
  <c r="J31" i="1"/>
  <c r="N31" i="1"/>
  <c r="F32" i="1"/>
  <c r="J32" i="1"/>
  <c r="N32" i="1"/>
  <c r="F33" i="1"/>
  <c r="J33" i="1"/>
  <c r="N33" i="1"/>
  <c r="L34" i="1"/>
  <c r="P201" i="1"/>
  <c r="P202" i="1"/>
  <c r="P203" i="1"/>
  <c r="P204" i="1"/>
  <c r="P205" i="1"/>
  <c r="P206" i="1"/>
  <c r="P207" i="1"/>
  <c r="P208" i="1"/>
  <c r="P209" i="1"/>
  <c r="P210" i="1"/>
  <c r="P212" i="1"/>
  <c r="P213" i="1"/>
  <c r="N29" i="1" l="1"/>
  <c r="N34" i="1" s="1"/>
  <c r="F13" i="1"/>
  <c r="F29" i="1"/>
  <c r="F34" i="1" s="1"/>
  <c r="J29" i="1"/>
  <c r="J34" i="1" s="1"/>
  <c r="I35" i="1"/>
  <c r="M9" i="1" s="1"/>
  <c r="M13" i="1" s="1"/>
  <c r="M35" i="1" s="1"/>
  <c r="F35" i="1"/>
  <c r="J9" i="1"/>
  <c r="J13" i="1" s="1"/>
  <c r="H13" i="1"/>
  <c r="H35" i="1" s="1"/>
  <c r="L9" i="1" s="1"/>
  <c r="Q198" i="1"/>
  <c r="R198" i="1"/>
  <c r="H7" i="1" s="1"/>
  <c r="J35" i="1" l="1"/>
  <c r="N9" i="1"/>
  <c r="N13" i="1" s="1"/>
  <c r="N35" i="1" s="1"/>
  <c r="L13" i="1"/>
  <c r="L35" i="1" s="1"/>
</calcChain>
</file>

<file path=xl/comments1.xml><?xml version="1.0" encoding="utf-8"?>
<comments xmlns="http://schemas.openxmlformats.org/spreadsheetml/2006/main">
  <authors>
    <author>Author</author>
  </authors>
  <commentList>
    <comment ref="B6" authorId="0" shapeId="0">
      <text>
        <r>
          <rPr>
            <sz val="10"/>
            <color indexed="81"/>
            <rFont val="Arial"/>
            <family val="2"/>
          </rPr>
          <t>This template covers many if not all of the categories that affect the cash flow of most businesses. The category titles are unlocked, so you can easily change  them to suit your needs.
Enter estimated and actual financial data in the designated columns for each month in the projection. The variance for each category is calculated automatically.</t>
        </r>
      </text>
    </comment>
  </commentList>
</comments>
</file>

<file path=xl/sharedStrings.xml><?xml version="1.0" encoding="utf-8"?>
<sst xmlns="http://schemas.openxmlformats.org/spreadsheetml/2006/main" count="58" uniqueCount="49">
  <si>
    <t>Quarterly Cash Flow Projection</t>
  </si>
  <si>
    <t>The ABC Corporation</t>
  </si>
  <si>
    <t>JANUARY</t>
  </si>
  <si>
    <t>Cash Received</t>
  </si>
  <si>
    <t>Estimate</t>
  </si>
  <si>
    <t>Actual</t>
  </si>
  <si>
    <t>Variance</t>
  </si>
  <si>
    <t>Beginning Cash Balance</t>
  </si>
  <si>
    <t>Cash Sales</t>
  </si>
  <si>
    <t>Collections</t>
  </si>
  <si>
    <t>Loans</t>
  </si>
  <si>
    <t xml:space="preserve">Total Cash Available  </t>
  </si>
  <si>
    <t>Cash Disbursed</t>
  </si>
  <si>
    <t>Salaries and Wages</t>
  </si>
  <si>
    <t>Lease/Mortgage</t>
  </si>
  <si>
    <t>Insurance</t>
  </si>
  <si>
    <t>Office Supplies</t>
  </si>
  <si>
    <t>Utilities</t>
  </si>
  <si>
    <t>Repairs and Maintenance</t>
  </si>
  <si>
    <t>Operating Supplies</t>
  </si>
  <si>
    <t>Professional Fees</t>
  </si>
  <si>
    <t>Commissions</t>
  </si>
  <si>
    <t>Travel and Entertainment</t>
  </si>
  <si>
    <t>Purchases</t>
  </si>
  <si>
    <t>Advertising</t>
  </si>
  <si>
    <t>Transportation</t>
  </si>
  <si>
    <t>Other</t>
  </si>
  <si>
    <t xml:space="preserve">Total Disbursements  </t>
  </si>
  <si>
    <t>Cash Position</t>
  </si>
  <si>
    <t>Loan Payment with Interest</t>
  </si>
  <si>
    <t>Capital Purchases</t>
  </si>
  <si>
    <t>Owner's Withdrawal</t>
  </si>
  <si>
    <t xml:space="preserve">Total Cash Paid Out  </t>
  </si>
  <si>
    <t xml:space="preserve">End Of Month  </t>
  </si>
  <si>
    <t>DO NOT ERASE OR DELETE ROWS OR</t>
  </si>
  <si>
    <t>COLUMNS FROM THIS SECTION</t>
  </si>
  <si>
    <t>FEBRUARY</t>
  </si>
  <si>
    <t>MARCH</t>
  </si>
  <si>
    <t>APRIL</t>
  </si>
  <si>
    <t>MAY</t>
  </si>
  <si>
    <t>JUNE</t>
  </si>
  <si>
    <t>JULY</t>
  </si>
  <si>
    <t>AUGUST</t>
  </si>
  <si>
    <t>SEPTEMBER</t>
  </si>
  <si>
    <t>OCTOBER</t>
  </si>
  <si>
    <t>NOVEMBER</t>
  </si>
  <si>
    <t>DEC</t>
  </si>
  <si>
    <t>DECEMBER</t>
  </si>
  <si>
    <t>First Quarter, 2010</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</si>
</sst>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quot;$&quot;#,##0_);\(&quot;$&quot;#,##0\)"/>
    <numFmt numFmtId="165" formatCode="&quot;$&quot;#,##0_);[Red]\(&quot;$&quot;#,##0\)"/>
    <numFmt numFmtId="166" formatCode="_(&quot;$&quot;* #,##0.00_);_(&quot;$&quot;* \(#,##0.00\);_(&quot;$&quot;* &quot;-&quot;??_);_(@_)"/>
    <numFmt numFmtId="167" formatCode="_(* #,##0.00_);_(* \(#,##0.00\);_(* &quot;-&quot;??_);_(@_)"/>
    <numFmt numFmtId="168" formatCode="_-&quot;£&quot;* #,##0_-;\-&quot;£&quot;* #,##0_-;_-&quot;£&quot;* &quot;-&quot;_-;_-@_-"/>
    <numFmt numFmtId="169" formatCode="_-* #,##0_-;\-* #,##0_-;_-* &quot;-&quot;_-;_-@_-"/>
    <numFmt numFmtId="170" formatCode="_-&quot;£&quot;* #,##0.00_-;\-&quot;£&quot;* #,##0.00_-;_-&quot;£&quot;* &quot;-&quot;??_-;_-@_-"/>
    <numFmt numFmtId="171" formatCode="_-* #,##0.00_-;\-* #,##0.00_-;_-* &quot;-&quot;??_-;_-@_-"/>
    <numFmt numFmtId="172" formatCode="0.00%_);[Red]\(0.00%\)"/>
    <numFmt numFmtId="173" formatCode="0%_);[Red]\(0%\)"/>
  </numFmts>
  <fonts count="39" x14ac:knownFonts="1">
    <font>
      <sz val="10"/>
      <name val="Arial"/>
    </font>
    <font>
      <sz val="10"/>
      <name val="Arial"/>
      <family val="2"/>
    </font>
    <font>
      <sz val="10"/>
      <name val="Arial"/>
      <family val="2"/>
    </font>
    <font>
      <b/>
      <sz val="26"/>
      <color indexed="9"/>
      <name val="Arial"/>
      <family val="2"/>
    </font>
    <font>
      <sz val="10"/>
      <color indexed="9"/>
      <name val="Arial"/>
      <family val="2"/>
    </font>
    <font>
      <b/>
      <sz val="14"/>
      <name val="Arial"/>
      <family val="2"/>
    </font>
    <font>
      <b/>
      <sz val="10"/>
      <name val="Arial"/>
      <family val="2"/>
    </font>
    <font>
      <b/>
      <sz val="10"/>
      <color indexed="10"/>
      <name val="Arial"/>
      <family val="2"/>
    </font>
    <font>
      <sz val="10"/>
      <color indexed="81"/>
      <name val="Arial"/>
      <family val="2"/>
    </font>
    <font>
      <u/>
      <sz val="10"/>
      <color indexed="12"/>
      <name val="Arial"/>
      <family val="2"/>
    </font>
    <font>
      <sz val="8"/>
      <name val="Tahoma"/>
      <family val="2"/>
    </font>
    <font>
      <sz val="8"/>
      <name val="Times New Roman"/>
      <family val="1"/>
    </font>
    <font>
      <sz val="8"/>
      <name val="Verdana"/>
      <family val="2"/>
    </font>
    <font>
      <sz val="10"/>
      <name val="Helv"/>
    </font>
    <font>
      <b/>
      <sz val="9"/>
      <name val="Arial"/>
      <family val="2"/>
    </font>
    <font>
      <b/>
      <sz val="8"/>
      <color indexed="9"/>
      <name val="Tahoma"/>
      <family val="2"/>
    </font>
    <font>
      <b/>
      <sz val="8"/>
      <color indexed="8"/>
      <name val="Tahoma"/>
      <family val="2"/>
    </font>
    <font>
      <b/>
      <sz val="18"/>
      <name val="Arial"/>
      <family val="2"/>
    </font>
    <font>
      <b/>
      <sz val="12"/>
      <name val="Arial"/>
      <family val="2"/>
    </font>
    <font>
      <b/>
      <sz val="11"/>
      <color indexed="23"/>
      <name val="Verdana"/>
      <family val="2"/>
    </font>
    <font>
      <sz val="10"/>
      <color indexed="10"/>
      <name val="Helv"/>
    </font>
    <font>
      <sz val="8"/>
      <name val="Arial"/>
      <family val="2"/>
    </font>
    <font>
      <sz val="9"/>
      <color indexed="10"/>
      <name val="Arial"/>
      <family val="2"/>
    </font>
    <font>
      <i/>
      <sz val="10"/>
      <color indexed="12"/>
      <name val="Tms Rmn"/>
    </font>
    <font>
      <b/>
      <sz val="10"/>
      <color indexed="8"/>
      <name val="Tms Rmn"/>
    </font>
    <font>
      <sz val="11"/>
      <color indexed="8"/>
      <name val="Calibri"/>
      <family val="2"/>
    </font>
    <font>
      <sz val="11"/>
      <color indexed="9"/>
      <name val="Calibri"/>
      <family val="2"/>
    </font>
    <font>
      <sz val="11"/>
      <color indexed="61"/>
      <name val="Calibri"/>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46"/>
      <name val="Calibri"/>
      <family val="2"/>
    </font>
    <font>
      <sz val="11"/>
      <color indexed="19"/>
      <name val="Calibri"/>
      <family val="2"/>
    </font>
    <font>
      <b/>
      <sz val="11"/>
      <color indexed="63"/>
      <name val="Calibri"/>
      <family val="2"/>
    </font>
    <font>
      <b/>
      <sz val="18"/>
      <color indexed="62"/>
      <name val="Cambria"/>
      <family val="2"/>
    </font>
    <font>
      <sz val="11"/>
      <color indexed="10"/>
      <name val="Calibri"/>
      <family val="2"/>
    </font>
  </fonts>
  <fills count="31">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indexed="18"/>
        <bgColor indexed="9"/>
      </patternFill>
    </fill>
    <fill>
      <patternFill patternType="solid">
        <fgColor indexed="9"/>
        <bgColor indexed="26"/>
      </patternFill>
    </fill>
    <fill>
      <patternFill patternType="solid">
        <fgColor indexed="47"/>
        <bgColor indexed="9"/>
      </patternFill>
    </fill>
    <fill>
      <patternFill patternType="solid">
        <fgColor indexed="13"/>
        <bgColor indexed="13"/>
      </patternFill>
    </fill>
  </fills>
  <borders count="55">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indexed="27"/>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double">
        <color indexed="8"/>
      </top>
      <bottom style="medium">
        <color indexed="8"/>
      </bottom>
      <diagonal/>
    </border>
    <border>
      <left/>
      <right/>
      <top style="double">
        <color indexed="8"/>
      </top>
      <bottom style="medium">
        <color indexed="8"/>
      </bottom>
      <diagonal/>
    </border>
    <border>
      <left style="thin">
        <color indexed="8"/>
      </left>
      <right style="thin">
        <color indexed="8"/>
      </right>
      <top style="double">
        <color indexed="8"/>
      </top>
      <bottom style="medium">
        <color indexed="8"/>
      </bottom>
      <diagonal/>
    </border>
    <border>
      <left/>
      <right/>
      <top/>
      <bottom style="thin">
        <color indexed="8"/>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top/>
      <bottom style="medium">
        <color indexed="8"/>
      </bottom>
      <diagonal/>
    </border>
    <border>
      <left/>
      <right/>
      <top/>
      <bottom style="medium">
        <color indexed="8"/>
      </bottom>
      <diagonal/>
    </border>
    <border>
      <left style="thin">
        <color indexed="8"/>
      </left>
      <right style="thin">
        <color indexed="8"/>
      </right>
      <top/>
      <bottom style="medium">
        <color indexed="8"/>
      </bottom>
      <diagonal/>
    </border>
    <border>
      <left style="thin">
        <color indexed="8"/>
      </left>
      <right/>
      <top/>
      <bottom/>
      <diagonal/>
    </border>
    <border>
      <left style="thin">
        <color indexed="8"/>
      </left>
      <right style="thin">
        <color indexed="8"/>
      </right>
      <top/>
      <bottom style="thin">
        <color indexed="8"/>
      </bottom>
      <diagonal/>
    </border>
    <border>
      <left style="thin">
        <color indexed="8"/>
      </left>
      <right/>
      <top/>
      <bottom style="double">
        <color indexed="8"/>
      </bottom>
      <diagonal/>
    </border>
    <border>
      <left/>
      <right/>
      <top/>
      <bottom style="double">
        <color indexed="8"/>
      </bottom>
      <diagonal/>
    </border>
    <border>
      <left style="thin">
        <color indexed="8"/>
      </left>
      <right style="thin">
        <color indexed="8"/>
      </right>
      <top/>
      <bottom style="double">
        <color indexed="8"/>
      </bottom>
      <diagonal/>
    </border>
    <border>
      <left/>
      <right style="thin">
        <color indexed="8"/>
      </right>
      <top/>
      <bottom style="double">
        <color indexed="8"/>
      </bottom>
      <diagonal/>
    </border>
    <border>
      <left style="thin">
        <color indexed="8"/>
      </left>
      <right style="thin">
        <color indexed="8"/>
      </right>
      <top/>
      <bottom/>
      <diagonal/>
    </border>
    <border>
      <left/>
      <right style="thin">
        <color indexed="8"/>
      </right>
      <top/>
      <bottom/>
      <diagonal/>
    </border>
    <border>
      <left style="thin">
        <color indexed="8"/>
      </left>
      <right/>
      <top style="medium">
        <color indexed="8"/>
      </top>
      <bottom style="medium">
        <color indexed="8"/>
      </bottom>
      <diagonal/>
    </border>
    <border>
      <left/>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right style="thin">
        <color indexed="8"/>
      </right>
      <top style="medium">
        <color indexed="8"/>
      </top>
      <bottom style="medium">
        <color indexed="8"/>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style="double">
        <color indexed="8"/>
      </left>
      <right/>
      <top/>
      <bottom style="medium">
        <color indexed="8"/>
      </bottom>
      <diagonal/>
    </border>
    <border>
      <left/>
      <right style="double">
        <color indexed="8"/>
      </right>
      <top/>
      <bottom style="medium">
        <color indexed="8"/>
      </bottom>
      <diagonal/>
    </border>
    <border>
      <left style="double">
        <color indexed="8"/>
      </left>
      <right/>
      <top/>
      <bottom/>
      <diagonal/>
    </border>
    <border>
      <left/>
      <right style="double">
        <color indexed="8"/>
      </right>
      <top/>
      <bottom/>
      <diagonal/>
    </border>
    <border>
      <left/>
      <right style="double">
        <color indexed="8"/>
      </right>
      <top/>
      <bottom style="double">
        <color indexed="8"/>
      </bottom>
      <diagonal/>
    </border>
  </borders>
  <cellStyleXfs count="75">
    <xf numFmtId="0" fontId="0" fillId="0" borderId="0"/>
    <xf numFmtId="0" fontId="25" fillId="2"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2"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3"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6" fillId="6" borderId="0" applyNumberFormat="0" applyBorder="0" applyAlignment="0" applyProtection="0"/>
    <xf numFmtId="0" fontId="26" fillId="3" borderId="0" applyNumberFormat="0" applyBorder="0" applyAlignment="0" applyProtection="0"/>
    <xf numFmtId="0" fontId="26" fillId="9" borderId="0" applyNumberFormat="0" applyBorder="0" applyAlignment="0" applyProtection="0"/>
    <xf numFmtId="0" fontId="26" fillId="8" borderId="0" applyNumberFormat="0" applyBorder="0" applyAlignment="0" applyProtection="0"/>
    <xf numFmtId="0" fontId="26" fillId="6"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9"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37" fontId="10" fillId="16" borderId="1" applyBorder="0" applyProtection="0">
      <alignment vertical="center"/>
    </xf>
    <xf numFmtId="0" fontId="27" fillId="17" borderId="0" applyNumberFormat="0" applyBorder="0" applyAlignment="0" applyProtection="0"/>
    <xf numFmtId="164" fontId="11" fillId="0" borderId="2">
      <protection locked="0"/>
    </xf>
    <xf numFmtId="0" fontId="12" fillId="18" borderId="0" applyBorder="0">
      <alignment horizontal="left" vertical="center" indent="1"/>
    </xf>
    <xf numFmtId="0" fontId="28" fillId="4" borderId="3" applyNumberFormat="0" applyAlignment="0" applyProtection="0"/>
    <xf numFmtId="0" fontId="29" fillId="19" borderId="4" applyNumberFormat="0" applyAlignment="0" applyProtection="0"/>
    <xf numFmtId="3" fontId="1" fillId="0" borderId="0" applyFont="0" applyFill="0" applyBorder="0" applyAlignment="0" applyProtection="0"/>
    <xf numFmtId="164" fontId="1" fillId="0" borderId="0" applyFont="0" applyFill="0" applyBorder="0" applyAlignment="0" applyProtection="0"/>
    <xf numFmtId="0" fontId="13" fillId="0" borderId="5"/>
    <xf numFmtId="4" fontId="11" fillId="20" borderId="5">
      <protection locked="0"/>
    </xf>
    <xf numFmtId="0" fontId="1" fillId="0" borderId="0" applyFont="0" applyFill="0" applyBorder="0" applyAlignment="0" applyProtection="0"/>
    <xf numFmtId="169" fontId="1" fillId="0" borderId="0" applyFont="0" applyFill="0" applyBorder="0" applyAlignment="0" applyProtection="0"/>
    <xf numFmtId="171" fontId="1" fillId="0" borderId="0" applyFont="0" applyFill="0" applyBorder="0" applyAlignment="0" applyProtection="0"/>
    <xf numFmtId="0" fontId="30" fillId="0" borderId="0" applyNumberFormat="0" applyFill="0" applyBorder="0" applyAlignment="0" applyProtection="0"/>
    <xf numFmtId="2" fontId="1" fillId="0" borderId="0" applyFont="0" applyFill="0" applyBorder="0" applyAlignment="0" applyProtection="0"/>
    <xf numFmtId="0" fontId="31" fillId="6" borderId="0" applyNumberFormat="0" applyBorder="0" applyAlignment="0" applyProtection="0"/>
    <xf numFmtId="4" fontId="11" fillId="21" borderId="5"/>
    <xf numFmtId="167" fontId="14" fillId="0" borderId="6"/>
    <xf numFmtId="37" fontId="15" fillId="22" borderId="2" applyBorder="0">
      <alignment horizontal="left" vertical="center" indent="1"/>
    </xf>
    <xf numFmtId="37" fontId="16" fillId="23" borderId="7" applyFill="0">
      <alignment vertical="center"/>
    </xf>
    <xf numFmtId="0" fontId="16" fillId="24" borderId="8" applyNumberFormat="0">
      <alignment horizontal="left" vertical="top" indent="1"/>
    </xf>
    <xf numFmtId="0" fontId="16" fillId="16" borderId="0" applyBorder="0">
      <alignment horizontal="left" vertical="center" indent="1"/>
    </xf>
    <xf numFmtId="0" fontId="16" fillId="0" borderId="8" applyNumberFormat="0" applyFill="0">
      <alignment horizontal="centerContinuous" vertical="top"/>
    </xf>
    <xf numFmtId="0" fontId="17" fillId="0" borderId="0" applyNumberFormat="0" applyFont="0" applyFill="0" applyAlignment="0" applyProtection="0"/>
    <xf numFmtId="0" fontId="18" fillId="0" borderId="0" applyNumberFormat="0" applyFont="0" applyFill="0" applyAlignment="0" applyProtection="0"/>
    <xf numFmtId="0" fontId="32" fillId="0" borderId="9" applyNumberFormat="0" applyFill="0" applyAlignment="0" applyProtection="0"/>
    <xf numFmtId="0" fontId="32" fillId="0" borderId="0" applyNumberFormat="0" applyFill="0" applyBorder="0" applyAlignment="0" applyProtection="0"/>
    <xf numFmtId="0" fontId="9" fillId="0" borderId="0" applyNumberFormat="0" applyFill="0" applyBorder="0" applyAlignment="0" applyProtection="0">
      <alignment vertical="top"/>
      <protection locked="0"/>
    </xf>
    <xf numFmtId="0" fontId="33" fillId="10" borderId="3" applyNumberFormat="0" applyAlignment="0" applyProtection="0"/>
    <xf numFmtId="167" fontId="14" fillId="0" borderId="10"/>
    <xf numFmtId="0" fontId="34" fillId="0" borderId="11" applyNumberFormat="0" applyFill="0" applyAlignment="0" applyProtection="0"/>
    <xf numFmtId="166" fontId="14" fillId="0" borderId="12"/>
    <xf numFmtId="0" fontId="35" fillId="7" borderId="0" applyNumberFormat="0" applyBorder="0" applyAlignment="0" applyProtection="0"/>
    <xf numFmtId="0" fontId="19" fillId="23" borderId="0">
      <alignment horizontal="left" wrapText="1" indent="1"/>
    </xf>
    <xf numFmtId="37" fontId="10" fillId="16" borderId="13" applyBorder="0">
      <alignment horizontal="left" vertical="center" indent="2"/>
    </xf>
    <xf numFmtId="0" fontId="20" fillId="0" borderId="0"/>
    <xf numFmtId="0" fontId="1" fillId="7" borderId="14" applyNumberFormat="0" applyFont="0" applyAlignment="0" applyProtection="0"/>
    <xf numFmtId="0" fontId="36" fillId="4" borderId="15" applyNumberFormat="0" applyAlignment="0" applyProtection="0"/>
    <xf numFmtId="173" fontId="21" fillId="25" borderId="16"/>
    <xf numFmtId="172" fontId="21" fillId="0" borderId="16" applyFont="0" applyFill="0" applyBorder="0" applyAlignment="0" applyProtection="0">
      <protection locked="0"/>
    </xf>
    <xf numFmtId="2" fontId="22" fillId="0" borderId="0">
      <protection locked="0"/>
    </xf>
    <xf numFmtId="0" fontId="1" fillId="26" borderId="0"/>
    <xf numFmtId="49" fontId="1" fillId="0" borderId="0" applyFont="0" applyFill="0" applyBorder="0" applyAlignment="0" applyProtection="0"/>
    <xf numFmtId="0" fontId="37" fillId="0" borderId="0" applyNumberFormat="0" applyFill="0" applyBorder="0" applyAlignment="0" applyProtection="0"/>
    <xf numFmtId="0" fontId="23" fillId="0" borderId="0">
      <alignment horizontal="right"/>
    </xf>
    <xf numFmtId="0" fontId="24" fillId="0" borderId="0"/>
    <xf numFmtId="0" fontId="1" fillId="0" borderId="17" applyNumberFormat="0" applyFont="0" applyBorder="0" applyAlignment="0" applyProtection="0"/>
    <xf numFmtId="168" fontId="1" fillId="0" borderId="0" applyFont="0" applyFill="0" applyBorder="0" applyAlignment="0" applyProtection="0"/>
    <xf numFmtId="170" fontId="1" fillId="0" borderId="0" applyFont="0" applyFill="0" applyBorder="0" applyAlignment="0" applyProtection="0"/>
    <xf numFmtId="0" fontId="38" fillId="0" borderId="0" applyNumberFormat="0" applyFill="0" applyBorder="0" applyAlignment="0" applyProtection="0"/>
  </cellStyleXfs>
  <cellXfs count="69">
    <xf numFmtId="0" fontId="0" fillId="0" borderId="0" xfId="0"/>
    <xf numFmtId="0" fontId="3" fillId="27" borderId="0" xfId="0" applyFont="1" applyFill="1" applyAlignment="1" applyProtection="1">
      <alignment horizontal="centerContinuous"/>
    </xf>
    <xf numFmtId="0" fontId="4" fillId="27" borderId="0" xfId="0" applyFont="1" applyFill="1" applyAlignment="1" applyProtection="1">
      <alignment horizontal="centerContinuous"/>
    </xf>
    <xf numFmtId="0" fontId="2" fillId="0" borderId="0" xfId="0" applyFont="1" applyProtection="1"/>
    <xf numFmtId="0" fontId="5" fillId="28" borderId="0" xfId="0" applyFont="1" applyFill="1" applyAlignment="1" applyProtection="1">
      <alignment horizontal="centerContinuous"/>
      <protection locked="0"/>
    </xf>
    <xf numFmtId="0" fontId="2" fillId="24" borderId="0" xfId="0" applyFont="1" applyFill="1" applyAlignment="1" applyProtection="1">
      <alignment horizontal="centerContinuous"/>
    </xf>
    <xf numFmtId="0" fontId="2" fillId="24" borderId="0" xfId="0" applyFont="1" applyFill="1" applyProtection="1"/>
    <xf numFmtId="0" fontId="6" fillId="29" borderId="18" xfId="0" applyFont="1" applyFill="1" applyBorder="1" applyAlignment="1" applyProtection="1">
      <alignment horizontal="centerContinuous"/>
      <protection locked="0"/>
    </xf>
    <xf numFmtId="0" fontId="2" fillId="29" borderId="19" xfId="0" applyFont="1" applyFill="1" applyBorder="1" applyAlignment="1" applyProtection="1">
      <alignment horizontal="centerContinuous"/>
    </xf>
    <xf numFmtId="0" fontId="2" fillId="29" borderId="20" xfId="0" applyFont="1" applyFill="1" applyBorder="1" applyAlignment="1" applyProtection="1">
      <alignment horizontal="centerContinuous"/>
    </xf>
    <xf numFmtId="0" fontId="6" fillId="29" borderId="18" xfId="0" applyFont="1" applyFill="1" applyBorder="1" applyAlignment="1" applyProtection="1">
      <alignment horizontal="centerContinuous"/>
    </xf>
    <xf numFmtId="0" fontId="6" fillId="24" borderId="0" xfId="0" applyFont="1" applyFill="1" applyAlignment="1" applyProtection="1">
      <alignment horizontal="centerContinuous"/>
    </xf>
    <xf numFmtId="0" fontId="6" fillId="29" borderId="18" xfId="0" applyFont="1" applyFill="1" applyBorder="1" applyAlignment="1" applyProtection="1">
      <alignment horizontal="center"/>
    </xf>
    <xf numFmtId="0" fontId="6" fillId="29" borderId="21" xfId="0" applyFont="1" applyFill="1" applyBorder="1" applyAlignment="1" applyProtection="1">
      <alignment horizontal="center"/>
    </xf>
    <xf numFmtId="0" fontId="2" fillId="24" borderId="0" xfId="0" applyFont="1" applyFill="1" applyAlignment="1" applyProtection="1">
      <alignment horizontal="center"/>
    </xf>
    <xf numFmtId="0" fontId="2" fillId="28" borderId="22" xfId="0" applyFont="1" applyFill="1" applyBorder="1" applyProtection="1">
      <protection locked="0"/>
    </xf>
    <xf numFmtId="0" fontId="2" fillId="24" borderId="23" xfId="0" applyFont="1" applyFill="1" applyBorder="1" applyProtection="1"/>
    <xf numFmtId="165" fontId="2" fillId="28" borderId="24" xfId="0" applyNumberFormat="1" applyFont="1" applyFill="1" applyBorder="1" applyProtection="1">
      <protection locked="0"/>
    </xf>
    <xf numFmtId="165" fontId="2" fillId="24" borderId="24" xfId="0" applyNumberFormat="1" applyFont="1" applyFill="1" applyBorder="1" applyProtection="1"/>
    <xf numFmtId="165" fontId="2" fillId="28" borderId="24" xfId="0" applyNumberFormat="1" applyFont="1" applyFill="1" applyBorder="1" applyProtection="1"/>
    <xf numFmtId="0" fontId="2" fillId="28" borderId="18" xfId="0" applyFont="1" applyFill="1" applyBorder="1" applyProtection="1">
      <protection locked="0"/>
    </xf>
    <xf numFmtId="0" fontId="2" fillId="24" borderId="19" xfId="0" applyFont="1" applyFill="1" applyBorder="1" applyProtection="1"/>
    <xf numFmtId="38" fontId="2" fillId="28" borderId="21" xfId="0" applyNumberFormat="1" applyFont="1" applyFill="1" applyBorder="1" applyProtection="1">
      <protection locked="0"/>
    </xf>
    <xf numFmtId="38" fontId="2" fillId="24" borderId="21" xfId="0" applyNumberFormat="1" applyFont="1" applyFill="1" applyBorder="1" applyProtection="1"/>
    <xf numFmtId="0" fontId="2" fillId="29" borderId="25" xfId="0" applyFont="1" applyFill="1" applyBorder="1" applyProtection="1"/>
    <xf numFmtId="0" fontId="6" fillId="29" borderId="26" xfId="0" applyFont="1" applyFill="1" applyBorder="1" applyAlignment="1" applyProtection="1">
      <alignment horizontal="right"/>
    </xf>
    <xf numFmtId="165" fontId="2" fillId="29" borderId="27" xfId="0" applyNumberFormat="1" applyFont="1" applyFill="1" applyBorder="1" applyProtection="1"/>
    <xf numFmtId="0" fontId="6" fillId="24" borderId="28" xfId="0" applyFont="1" applyFill="1" applyBorder="1" applyAlignment="1" applyProtection="1">
      <alignment horizontal="centerContinuous"/>
    </xf>
    <xf numFmtId="0" fontId="2" fillId="24" borderId="28" xfId="0" applyFont="1" applyFill="1" applyBorder="1" applyAlignment="1" applyProtection="1">
      <alignment horizontal="centerContinuous"/>
    </xf>
    <xf numFmtId="0" fontId="2" fillId="24" borderId="28" xfId="0" applyFont="1" applyFill="1" applyBorder="1" applyProtection="1"/>
    <xf numFmtId="165" fontId="2" fillId="28" borderId="21" xfId="0" applyNumberFormat="1" applyFont="1" applyFill="1" applyBorder="1" applyProtection="1">
      <protection locked="0"/>
    </xf>
    <xf numFmtId="165" fontId="2" fillId="24" borderId="21" xfId="0" applyNumberFormat="1" applyFont="1" applyFill="1" applyBorder="1" applyProtection="1"/>
    <xf numFmtId="0" fontId="2" fillId="28" borderId="29" xfId="0" applyFont="1" applyFill="1" applyBorder="1" applyProtection="1">
      <protection locked="0"/>
    </xf>
    <xf numFmtId="0" fontId="2" fillId="24" borderId="30" xfId="0" applyFont="1" applyFill="1" applyBorder="1" applyProtection="1"/>
    <xf numFmtId="38" fontId="2" fillId="28" borderId="31" xfId="0" applyNumberFormat="1" applyFont="1" applyFill="1" applyBorder="1" applyProtection="1">
      <protection locked="0"/>
    </xf>
    <xf numFmtId="38" fontId="2" fillId="24" borderId="31" xfId="0" applyNumberFormat="1" applyFont="1" applyFill="1" applyBorder="1" applyProtection="1"/>
    <xf numFmtId="0" fontId="2" fillId="29" borderId="32" xfId="0" applyFont="1" applyFill="1" applyBorder="1" applyProtection="1"/>
    <xf numFmtId="0" fontId="6" fillId="29" borderId="33" xfId="0" applyFont="1" applyFill="1" applyBorder="1" applyAlignment="1" applyProtection="1">
      <alignment horizontal="right"/>
    </xf>
    <xf numFmtId="165" fontId="2" fillId="29" borderId="34" xfId="0" applyNumberFormat="1" applyFont="1" applyFill="1" applyBorder="1" applyProtection="1"/>
    <xf numFmtId="0" fontId="2" fillId="28" borderId="35" xfId="0" applyFont="1" applyFill="1" applyBorder="1" applyProtection="1">
      <protection locked="0"/>
    </xf>
    <xf numFmtId="165" fontId="2" fillId="28" borderId="36" xfId="0" applyNumberFormat="1" applyFont="1" applyFill="1" applyBorder="1" applyProtection="1">
      <protection locked="0"/>
    </xf>
    <xf numFmtId="165" fontId="2" fillId="24" borderId="36" xfId="0" applyNumberFormat="1" applyFont="1" applyFill="1" applyBorder="1" applyProtection="1"/>
    <xf numFmtId="0" fontId="2" fillId="28" borderId="37" xfId="0" applyFont="1" applyFill="1" applyBorder="1" applyProtection="1">
      <protection locked="0"/>
    </xf>
    <xf numFmtId="0" fontId="2" fillId="24" borderId="38" xfId="0" applyFont="1" applyFill="1" applyBorder="1" applyProtection="1"/>
    <xf numFmtId="38" fontId="2" fillId="28" borderId="39" xfId="0" applyNumberFormat="1" applyFont="1" applyFill="1" applyBorder="1" applyProtection="1">
      <protection locked="0"/>
    </xf>
    <xf numFmtId="38" fontId="2" fillId="28" borderId="40" xfId="0" applyNumberFormat="1" applyFont="1" applyFill="1" applyBorder="1" applyProtection="1">
      <protection locked="0"/>
    </xf>
    <xf numFmtId="38" fontId="2" fillId="24" borderId="40" xfId="0" applyNumberFormat="1" applyFont="1" applyFill="1" applyBorder="1" applyProtection="1"/>
    <xf numFmtId="0" fontId="2" fillId="29" borderId="35" xfId="0" applyFont="1" applyFill="1" applyBorder="1" applyProtection="1"/>
    <xf numFmtId="0" fontId="6" fillId="29" borderId="0" xfId="0" applyFont="1" applyFill="1" applyAlignment="1" applyProtection="1">
      <alignment horizontal="right"/>
    </xf>
    <xf numFmtId="165" fontId="2" fillId="29" borderId="41" xfId="0" applyNumberFormat="1" applyFont="1" applyFill="1" applyBorder="1" applyProtection="1"/>
    <xf numFmtId="165" fontId="2" fillId="29" borderId="42" xfId="0" applyNumberFormat="1" applyFont="1" applyFill="1" applyBorder="1" applyProtection="1"/>
    <xf numFmtId="0" fontId="2" fillId="29" borderId="43" xfId="0" applyFont="1" applyFill="1" applyBorder="1" applyProtection="1"/>
    <xf numFmtId="0" fontId="6" fillId="29" borderId="44" xfId="0" applyFont="1" applyFill="1" applyBorder="1" applyAlignment="1" applyProtection="1">
      <alignment horizontal="right"/>
    </xf>
    <xf numFmtId="165" fontId="2" fillId="29" borderId="45" xfId="0" applyNumberFormat="1" applyFont="1" applyFill="1" applyBorder="1" applyProtection="1"/>
    <xf numFmtId="165" fontId="2" fillId="29" borderId="46" xfId="0" applyNumberFormat="1" applyFont="1" applyFill="1" applyBorder="1" applyProtection="1"/>
    <xf numFmtId="0" fontId="7" fillId="30" borderId="47" xfId="0" applyFont="1" applyFill="1" applyBorder="1" applyAlignment="1" applyProtection="1">
      <alignment horizontal="centerContinuous"/>
    </xf>
    <xf numFmtId="0" fontId="6" fillId="30" borderId="48" xfId="0" applyFont="1" applyFill="1" applyBorder="1" applyAlignment="1" applyProtection="1">
      <alignment horizontal="centerContinuous"/>
    </xf>
    <xf numFmtId="0" fontId="6" fillId="30" borderId="49" xfId="0" applyFont="1" applyFill="1" applyBorder="1" applyAlignment="1" applyProtection="1">
      <alignment horizontal="centerContinuous"/>
    </xf>
    <xf numFmtId="0" fontId="7" fillId="30" borderId="50" xfId="0" applyFont="1" applyFill="1" applyBorder="1" applyAlignment="1" applyProtection="1">
      <alignment horizontal="centerContinuous"/>
    </xf>
    <xf numFmtId="0" fontId="6" fillId="30" borderId="33" xfId="0" applyFont="1" applyFill="1" applyBorder="1" applyAlignment="1" applyProtection="1">
      <alignment horizontal="centerContinuous"/>
    </xf>
    <xf numFmtId="0" fontId="6" fillId="30" borderId="51" xfId="0" applyFont="1" applyFill="1" applyBorder="1" applyAlignment="1" applyProtection="1">
      <alignment horizontal="centerContinuous"/>
    </xf>
    <xf numFmtId="0" fontId="2" fillId="30" borderId="52" xfId="0" applyFont="1" applyFill="1" applyBorder="1" applyProtection="1"/>
    <xf numFmtId="0" fontId="2" fillId="30" borderId="0" xfId="0" applyFont="1" applyFill="1" applyProtection="1"/>
    <xf numFmtId="0" fontId="2" fillId="30" borderId="53" xfId="0" applyFont="1" applyFill="1" applyBorder="1" applyProtection="1"/>
    <xf numFmtId="37" fontId="2" fillId="30" borderId="0" xfId="0" applyNumberFormat="1" applyFont="1" applyFill="1" applyProtection="1"/>
    <xf numFmtId="0" fontId="2" fillId="30" borderId="38" xfId="0" applyFont="1" applyFill="1" applyBorder="1" applyProtection="1"/>
    <xf numFmtId="0" fontId="2" fillId="30" borderId="54" xfId="0" applyFont="1" applyFill="1" applyBorder="1" applyProtection="1"/>
    <xf numFmtId="0" fontId="9" fillId="0" borderId="0" xfId="52" applyFont="1" applyAlignment="1" applyProtection="1">
      <alignment horizontal="center"/>
    </xf>
    <xf numFmtId="0" fontId="9" fillId="0" borderId="0" xfId="52" applyAlignment="1" applyProtection="1">
      <alignment horizontal="center"/>
    </xf>
  </cellXfs>
  <cellStyles count="7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ount" xfId="25"/>
    <cellStyle name="Bad" xfId="26" builtinId="27" customBuiltin="1"/>
    <cellStyle name="Blank" xfId="27"/>
    <cellStyle name="Body text" xfId="28"/>
    <cellStyle name="Calculation" xfId="29" builtinId="22" customBuiltin="1"/>
    <cellStyle name="Check Cell" xfId="30" builtinId="23" customBuiltin="1"/>
    <cellStyle name="Comma0" xfId="31"/>
    <cellStyle name="Currency0" xfId="32"/>
    <cellStyle name="DarkBlueOutline" xfId="33"/>
    <cellStyle name="DarkBlueOutlineYellow" xfId="34"/>
    <cellStyle name="Date" xfId="35"/>
    <cellStyle name="Dezimal [0]_Compiling Utility Macros" xfId="36"/>
    <cellStyle name="Dezimal_Compiling Utility Macros" xfId="37"/>
    <cellStyle name="Explanatory Text" xfId="38" builtinId="53" customBuiltin="1"/>
    <cellStyle name="Fixed" xfId="39"/>
    <cellStyle name="Good" xfId="40" builtinId="26" customBuiltin="1"/>
    <cellStyle name="GRAY" xfId="41"/>
    <cellStyle name="Gross Margin" xfId="42"/>
    <cellStyle name="header" xfId="43"/>
    <cellStyle name="Header Total" xfId="44"/>
    <cellStyle name="Header1" xfId="45"/>
    <cellStyle name="Header2" xfId="46"/>
    <cellStyle name="Header3" xfId="47"/>
    <cellStyle name="Heading 1" xfId="48" builtinId="16" customBuiltin="1"/>
    <cellStyle name="Heading 2" xfId="49" builtinId="17" customBuiltin="1"/>
    <cellStyle name="Heading 3" xfId="50" builtinId="18" customBuiltin="1"/>
    <cellStyle name="Heading 4" xfId="51" builtinId="19" customBuiltin="1"/>
    <cellStyle name="Hyperlink" xfId="52" builtinId="8"/>
    <cellStyle name="Input" xfId="53" builtinId="20" customBuiltin="1"/>
    <cellStyle name="Level 2 Total" xfId="54"/>
    <cellStyle name="Linked Cell" xfId="55" builtinId="24" customBuiltin="1"/>
    <cellStyle name="Major Total" xfId="56"/>
    <cellStyle name="Neutral" xfId="57" builtinId="28" customBuiltin="1"/>
    <cellStyle name="NonPrint_TemTitle" xfId="58"/>
    <cellStyle name="Normal" xfId="0" builtinId="0"/>
    <cellStyle name="Normal 2" xfId="59"/>
    <cellStyle name="NormalRed" xfId="60"/>
    <cellStyle name="Note" xfId="61" builtinId="10" customBuiltin="1"/>
    <cellStyle name="Output" xfId="62" builtinId="21" customBuiltin="1"/>
    <cellStyle name="Percent.0" xfId="63"/>
    <cellStyle name="Percent.00" xfId="64"/>
    <cellStyle name="RED POSTED" xfId="65"/>
    <cellStyle name="Standard_Anpassen der Amortisation" xfId="66"/>
    <cellStyle name="Text_simple" xfId="67"/>
    <cellStyle name="Title" xfId="68" builtinId="15" customBuiltin="1"/>
    <cellStyle name="TmsRmn10BlueItalic" xfId="69"/>
    <cellStyle name="TmsRmn10Bold" xfId="70"/>
    <cellStyle name="Total" xfId="71" builtinId="25" customBuiltin="1"/>
    <cellStyle name="Währung [0]_Compiling Utility Macros" xfId="72"/>
    <cellStyle name="Währung_Compiling Utility Macros" xfId="73"/>
    <cellStyle name="Warning Text" xfId="74"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E2EDFA"/>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323850</xdr:colOff>
      <xdr:row>1</xdr:row>
      <xdr:rowOff>123825</xdr:rowOff>
    </xdr:to>
    <xdr:sp macro="" textlink="">
      <xdr:nvSpPr>
        <xdr:cNvPr id="1026" name="Rectangle 2"/>
        <xdr:cNvSpPr>
          <a:spLocks noChangeArrowheads="1"/>
        </xdr:cNvSpPr>
      </xdr:nvSpPr>
      <xdr:spPr bwMode="auto">
        <a:xfrm>
          <a:off x="0" y="0"/>
          <a:ext cx="438150" cy="285750"/>
        </a:xfrm>
        <a:prstGeom prst="rect">
          <a:avLst/>
        </a:prstGeom>
        <a:solidFill>
          <a:srgbClr val="FFFFFF"/>
        </a:solid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9">
    <pageSetUpPr autoPageBreaks="0" fitToPage="1"/>
  </sheetPr>
  <dimension ref="B3:S214"/>
  <sheetViews>
    <sheetView showGridLines="0" showRowColHeaders="0" tabSelected="1" zoomScale="95" zoomScaleNormal="74" workbookViewId="0"/>
  </sheetViews>
  <sheetFormatPr defaultRowHeight="12.75" x14ac:dyDescent="0.2"/>
  <cols>
    <col min="1" max="1" width="1.7109375" style="3" customWidth="1"/>
    <col min="2" max="3" width="15.5703125" style="3" customWidth="1"/>
    <col min="4" max="6" width="11.5703125" style="3" customWidth="1"/>
    <col min="7" max="7" width="3.42578125" style="3" customWidth="1"/>
    <col min="8" max="10" width="11.5703125" style="3" customWidth="1"/>
    <col min="11" max="11" width="3.42578125" style="3" customWidth="1"/>
    <col min="12" max="14" width="11.5703125" style="3" customWidth="1"/>
    <col min="15" max="15" width="4.7109375" style="3" customWidth="1"/>
    <col min="16" max="16384" width="9.140625" style="3"/>
  </cols>
  <sheetData>
    <row r="3" spans="2:14" ht="33.75" x14ac:dyDescent="0.5">
      <c r="B3" s="1" t="s">
        <v>0</v>
      </c>
      <c r="C3" s="2"/>
      <c r="D3" s="2"/>
      <c r="E3" s="2"/>
      <c r="F3" s="2"/>
      <c r="G3" s="2"/>
      <c r="H3" s="2"/>
      <c r="I3" s="2"/>
      <c r="J3" s="2"/>
      <c r="K3" s="2"/>
      <c r="L3" s="2"/>
      <c r="M3" s="2"/>
      <c r="N3" s="2"/>
    </row>
    <row r="4" spans="2:14" ht="18" x14ac:dyDescent="0.25">
      <c r="B4" s="4" t="s">
        <v>1</v>
      </c>
      <c r="C4" s="5"/>
      <c r="D4" s="5"/>
      <c r="E4" s="5"/>
      <c r="F4" s="5"/>
      <c r="G4" s="5"/>
      <c r="H4" s="5"/>
      <c r="I4" s="5"/>
      <c r="J4" s="5"/>
      <c r="K4" s="5"/>
      <c r="L4" s="5"/>
      <c r="M4" s="5"/>
      <c r="N4" s="5"/>
    </row>
    <row r="5" spans="2:14" ht="18" x14ac:dyDescent="0.25">
      <c r="B5" s="4" t="s">
        <v>48</v>
      </c>
      <c r="C5" s="5"/>
      <c r="D5" s="5"/>
      <c r="E5" s="5"/>
      <c r="F5" s="5"/>
      <c r="G5" s="5"/>
      <c r="H5" s="5"/>
      <c r="I5" s="5"/>
      <c r="J5" s="5"/>
      <c r="K5" s="5"/>
      <c r="L5" s="5"/>
      <c r="M5" s="5"/>
      <c r="N5" s="5"/>
    </row>
    <row r="6" spans="2:14" x14ac:dyDescent="0.2">
      <c r="C6" s="6"/>
      <c r="D6" s="6"/>
      <c r="E6" s="6"/>
      <c r="F6" s="6"/>
      <c r="G6" s="6"/>
      <c r="H6" s="6"/>
      <c r="I6" s="6"/>
      <c r="J6" s="6"/>
      <c r="K6" s="6"/>
      <c r="L6" s="6"/>
      <c r="M6" s="6"/>
      <c r="N6" s="6"/>
    </row>
    <row r="7" spans="2:14" x14ac:dyDescent="0.2">
      <c r="B7" s="6"/>
      <c r="C7" s="6"/>
      <c r="D7" s="7" t="s">
        <v>2</v>
      </c>
      <c r="E7" s="8"/>
      <c r="F7" s="9"/>
      <c r="G7" s="6"/>
      <c r="H7" s="10" t="str">
        <f ca="1">R198</f>
        <v>FEBRUARY</v>
      </c>
      <c r="I7" s="8"/>
      <c r="J7" s="9"/>
      <c r="K7" s="6"/>
      <c r="L7" s="10" t="str">
        <f ca="1">S198</f>
        <v>MARCH</v>
      </c>
      <c r="M7" s="8"/>
      <c r="N7" s="9"/>
    </row>
    <row r="8" spans="2:14" ht="14.1" customHeight="1" thickBot="1" x14ac:dyDescent="0.25">
      <c r="B8" s="11" t="s">
        <v>3</v>
      </c>
      <c r="C8" s="5"/>
      <c r="D8" s="12" t="s">
        <v>4</v>
      </c>
      <c r="E8" s="12" t="s">
        <v>5</v>
      </c>
      <c r="F8" s="13" t="s">
        <v>6</v>
      </c>
      <c r="G8" s="14"/>
      <c r="H8" s="12" t="s">
        <v>4</v>
      </c>
      <c r="I8" s="12" t="s">
        <v>5</v>
      </c>
      <c r="J8" s="13" t="s">
        <v>6</v>
      </c>
      <c r="K8" s="14"/>
      <c r="L8" s="12" t="s">
        <v>4</v>
      </c>
      <c r="M8" s="12" t="s">
        <v>5</v>
      </c>
      <c r="N8" s="13" t="s">
        <v>6</v>
      </c>
    </row>
    <row r="9" spans="2:14" x14ac:dyDescent="0.2">
      <c r="B9" s="15" t="s">
        <v>7</v>
      </c>
      <c r="C9" s="16"/>
      <c r="D9" s="17">
        <v>52552</v>
      </c>
      <c r="E9" s="17">
        <v>54530</v>
      </c>
      <c r="F9" s="18">
        <f>IF(OR(D9&gt;0,E9),D9-E9,"")</f>
        <v>-1978</v>
      </c>
      <c r="G9" s="6"/>
      <c r="H9" s="19">
        <f>D35</f>
        <v>36247</v>
      </c>
      <c r="I9" s="19">
        <f>E35</f>
        <v>42762</v>
      </c>
      <c r="J9" s="18">
        <f>IF(AND(ISNUMBER(H9),ISNUMBER(I9)),H9-I9,"")</f>
        <v>-6515</v>
      </c>
      <c r="K9" s="6"/>
      <c r="L9" s="19">
        <f>H35</f>
        <v>33469</v>
      </c>
      <c r="M9" s="19">
        <f>I35</f>
        <v>38955</v>
      </c>
      <c r="N9" s="18">
        <f>IF(AND(ISNUMBER(L9),ISNUMBER(M9)),L9-M9,"")</f>
        <v>-5486</v>
      </c>
    </row>
    <row r="10" spans="2:14" x14ac:dyDescent="0.2">
      <c r="B10" s="20" t="s">
        <v>8</v>
      </c>
      <c r="C10" s="21"/>
      <c r="D10" s="22">
        <v>23821</v>
      </c>
      <c r="E10" s="22">
        <v>25485</v>
      </c>
      <c r="F10" s="23">
        <f>IF(OR(D10&gt;0,E10),D10-E10,"")</f>
        <v>-1664</v>
      </c>
      <c r="G10" s="6"/>
      <c r="H10" s="22">
        <v>23819</v>
      </c>
      <c r="I10" s="22">
        <v>26468</v>
      </c>
      <c r="J10" s="23">
        <f>IF(OR(H10&gt;0,I10),H10-I10,"")</f>
        <v>-2649</v>
      </c>
      <c r="K10" s="6"/>
      <c r="L10" s="22">
        <v>25443</v>
      </c>
      <c r="M10" s="22">
        <v>26780</v>
      </c>
      <c r="N10" s="23">
        <f>IF(OR(L10&gt;0,M10),L10-M10,"")</f>
        <v>-1337</v>
      </c>
    </row>
    <row r="11" spans="2:14" x14ac:dyDescent="0.2">
      <c r="B11" s="20" t="s">
        <v>9</v>
      </c>
      <c r="C11" s="21"/>
      <c r="D11" s="22">
        <v>59014</v>
      </c>
      <c r="E11" s="22">
        <v>61001</v>
      </c>
      <c r="F11" s="23">
        <f>IF(OR(D11&gt;0,E11),D11-E11,"")</f>
        <v>-1987</v>
      </c>
      <c r="G11" s="6"/>
      <c r="H11" s="22">
        <v>62394</v>
      </c>
      <c r="I11" s="22">
        <v>63666</v>
      </c>
      <c r="J11" s="23">
        <f>IF(OR(H11&gt;0,I11),H11-I11,"")</f>
        <v>-1272</v>
      </c>
      <c r="K11" s="6"/>
      <c r="L11" s="22">
        <v>73702</v>
      </c>
      <c r="M11" s="22">
        <v>69487</v>
      </c>
      <c r="N11" s="23">
        <f>IF(OR(L11&gt;0,M11),L11-M11,"")</f>
        <v>4215</v>
      </c>
    </row>
    <row r="12" spans="2:14" ht="14.1" customHeight="1" thickBot="1" x14ac:dyDescent="0.25">
      <c r="B12" s="20" t="s">
        <v>10</v>
      </c>
      <c r="C12" s="21"/>
      <c r="D12" s="22">
        <v>15121</v>
      </c>
      <c r="E12" s="22">
        <v>18452</v>
      </c>
      <c r="F12" s="23">
        <f>IF(OR(D12&gt;0,E12),D12-E12,"")</f>
        <v>-3331</v>
      </c>
      <c r="G12" s="6"/>
      <c r="H12" s="22">
        <v>12329</v>
      </c>
      <c r="I12" s="22">
        <v>19109</v>
      </c>
      <c r="J12" s="23">
        <f>IF(OR(H12&gt;0,I12),H12-I12,"")</f>
        <v>-6780</v>
      </c>
      <c r="K12" s="6"/>
      <c r="L12" s="22">
        <v>14513</v>
      </c>
      <c r="M12" s="22">
        <v>19452</v>
      </c>
      <c r="N12" s="23">
        <f>IF(OR(L12&gt;0,M12),L12-M12,"")</f>
        <v>-4939</v>
      </c>
    </row>
    <row r="13" spans="2:14" ht="14.25" thickTop="1" thickBot="1" x14ac:dyDescent="0.25">
      <c r="B13" s="24"/>
      <c r="C13" s="25" t="s">
        <v>11</v>
      </c>
      <c r="D13" s="26">
        <f>IF(SUM(D9:D12),SUM(D9:D12),"")</f>
        <v>150508</v>
      </c>
      <c r="E13" s="26">
        <f>IF(SUM(E9:E12),SUM(E9:E12),"")</f>
        <v>159468</v>
      </c>
      <c r="F13" s="26">
        <f>IF(SUM(F9:F12),SUM(F9:F12),"")</f>
        <v>-8960</v>
      </c>
      <c r="G13" s="6"/>
      <c r="H13" s="26">
        <f>IF(SUM(H9:H12),SUM(H9:H12),"")</f>
        <v>134789</v>
      </c>
      <c r="I13" s="26">
        <f>IF(SUM(I9:I12),SUM(I9:I12),"")</f>
        <v>152005</v>
      </c>
      <c r="J13" s="26">
        <f>IF(SUM(J9:J12),SUM(J9:J12),"")</f>
        <v>-17216</v>
      </c>
      <c r="K13" s="6"/>
      <c r="L13" s="26">
        <f>IF(SUM(L9:L12),SUM(L9:L12),"")</f>
        <v>147127</v>
      </c>
      <c r="M13" s="26">
        <f>IF(SUM(M9:M12),SUM(M9:M12),"")</f>
        <v>154674</v>
      </c>
      <c r="N13" s="26">
        <f>IF(SUM(N9:N12),SUM(N9:N12),"")</f>
        <v>-7547</v>
      </c>
    </row>
    <row r="14" spans="2:14" x14ac:dyDescent="0.2">
      <c r="B14" s="27" t="s">
        <v>12</v>
      </c>
      <c r="C14" s="28"/>
      <c r="D14" s="29"/>
      <c r="E14" s="29"/>
      <c r="F14" s="29"/>
      <c r="G14" s="6"/>
      <c r="H14" s="29"/>
      <c r="I14" s="29"/>
      <c r="J14" s="29"/>
      <c r="K14" s="6"/>
      <c r="L14" s="29"/>
      <c r="M14" s="29"/>
      <c r="N14" s="29"/>
    </row>
    <row r="15" spans="2:14" x14ac:dyDescent="0.2">
      <c r="B15" s="20" t="s">
        <v>13</v>
      </c>
      <c r="C15" s="21"/>
      <c r="D15" s="30">
        <v>14752</v>
      </c>
      <c r="E15" s="30">
        <v>15855</v>
      </c>
      <c r="F15" s="31">
        <f t="shared" ref="F15:F28" si="0">IF(OR(D15&gt;0,E15),D15-E15,"")</f>
        <v>-1103</v>
      </c>
      <c r="G15" s="6"/>
      <c r="H15" s="30">
        <v>12890</v>
      </c>
      <c r="I15" s="30">
        <v>13659</v>
      </c>
      <c r="J15" s="31">
        <f t="shared" ref="J15:J28" si="1">IF(OR(H15&gt;0,I15),H15-I15,"")</f>
        <v>-769</v>
      </c>
      <c r="K15" s="6"/>
      <c r="L15" s="30">
        <v>15042</v>
      </c>
      <c r="M15" s="30">
        <v>14150</v>
      </c>
      <c r="N15" s="31">
        <f t="shared" ref="N15:N28" si="2">IF(OR(L15&gt;0,M15),L15-M15,"")</f>
        <v>892</v>
      </c>
    </row>
    <row r="16" spans="2:14" x14ac:dyDescent="0.2">
      <c r="B16" s="20" t="s">
        <v>14</v>
      </c>
      <c r="C16" s="21"/>
      <c r="D16" s="22">
        <v>1659</v>
      </c>
      <c r="E16" s="22">
        <v>1659</v>
      </c>
      <c r="F16" s="23">
        <f t="shared" si="0"/>
        <v>0</v>
      </c>
      <c r="G16" s="6"/>
      <c r="H16" s="22">
        <v>1422</v>
      </c>
      <c r="I16" s="22">
        <v>1776</v>
      </c>
      <c r="J16" s="23">
        <f t="shared" si="1"/>
        <v>-354</v>
      </c>
      <c r="K16" s="6"/>
      <c r="L16" s="22">
        <v>1589</v>
      </c>
      <c r="M16" s="22">
        <v>1778</v>
      </c>
      <c r="N16" s="23">
        <f t="shared" si="2"/>
        <v>-189</v>
      </c>
    </row>
    <row r="17" spans="2:14" x14ac:dyDescent="0.2">
      <c r="B17" s="20" t="s">
        <v>15</v>
      </c>
      <c r="C17" s="21"/>
      <c r="D17" s="22">
        <v>1041</v>
      </c>
      <c r="E17" s="22">
        <v>1085</v>
      </c>
      <c r="F17" s="23">
        <f t="shared" si="0"/>
        <v>-44</v>
      </c>
      <c r="G17" s="6"/>
      <c r="H17" s="22">
        <v>956</v>
      </c>
      <c r="I17" s="22">
        <v>1175</v>
      </c>
      <c r="J17" s="23">
        <f t="shared" si="1"/>
        <v>-219</v>
      </c>
      <c r="K17" s="6"/>
      <c r="L17" s="22">
        <v>980</v>
      </c>
      <c r="M17" s="22">
        <v>1328</v>
      </c>
      <c r="N17" s="23">
        <f t="shared" si="2"/>
        <v>-348</v>
      </c>
    </row>
    <row r="18" spans="2:14" x14ac:dyDescent="0.2">
      <c r="B18" s="20" t="s">
        <v>16</v>
      </c>
      <c r="C18" s="21"/>
      <c r="D18" s="22">
        <v>5404</v>
      </c>
      <c r="E18" s="22">
        <v>3505</v>
      </c>
      <c r="F18" s="23">
        <f t="shared" si="0"/>
        <v>1899</v>
      </c>
      <c r="G18" s="6"/>
      <c r="H18" s="22">
        <v>4646</v>
      </c>
      <c r="I18" s="22">
        <v>3911</v>
      </c>
      <c r="J18" s="23">
        <f t="shared" si="1"/>
        <v>735</v>
      </c>
      <c r="K18" s="6"/>
      <c r="L18" s="22">
        <v>5395</v>
      </c>
      <c r="M18" s="22">
        <v>4676</v>
      </c>
      <c r="N18" s="23">
        <f t="shared" si="2"/>
        <v>719</v>
      </c>
    </row>
    <row r="19" spans="2:14" x14ac:dyDescent="0.2">
      <c r="B19" s="20" t="s">
        <v>17</v>
      </c>
      <c r="C19" s="21"/>
      <c r="D19" s="22">
        <v>7316</v>
      </c>
      <c r="E19" s="22">
        <v>7105</v>
      </c>
      <c r="F19" s="23">
        <f t="shared" si="0"/>
        <v>211</v>
      </c>
      <c r="G19" s="6"/>
      <c r="H19" s="22">
        <v>8212</v>
      </c>
      <c r="I19" s="22">
        <v>7190</v>
      </c>
      <c r="J19" s="23">
        <f t="shared" si="1"/>
        <v>1022</v>
      </c>
      <c r="K19" s="6"/>
      <c r="L19" s="22">
        <v>6837</v>
      </c>
      <c r="M19" s="22">
        <v>7535</v>
      </c>
      <c r="N19" s="23">
        <f t="shared" si="2"/>
        <v>-698</v>
      </c>
    </row>
    <row r="20" spans="2:14" x14ac:dyDescent="0.2">
      <c r="B20" s="20" t="s">
        <v>18</v>
      </c>
      <c r="C20" s="21"/>
      <c r="D20" s="22">
        <v>4378</v>
      </c>
      <c r="E20" s="22">
        <v>4155</v>
      </c>
      <c r="F20" s="23">
        <f t="shared" si="0"/>
        <v>223</v>
      </c>
      <c r="G20" s="6"/>
      <c r="H20" s="22">
        <v>4161</v>
      </c>
      <c r="I20" s="22">
        <v>3694</v>
      </c>
      <c r="J20" s="23">
        <f t="shared" si="1"/>
        <v>467</v>
      </c>
      <c r="K20" s="6"/>
      <c r="L20" s="22">
        <v>4766</v>
      </c>
      <c r="M20" s="22">
        <v>4330</v>
      </c>
      <c r="N20" s="23">
        <f t="shared" si="2"/>
        <v>436</v>
      </c>
    </row>
    <row r="21" spans="2:14" x14ac:dyDescent="0.2">
      <c r="B21" s="20" t="s">
        <v>19</v>
      </c>
      <c r="C21" s="21"/>
      <c r="D21" s="22">
        <v>2805</v>
      </c>
      <c r="E21" s="22">
        <v>3950</v>
      </c>
      <c r="F21" s="23">
        <f t="shared" si="0"/>
        <v>-1145</v>
      </c>
      <c r="G21" s="6"/>
      <c r="H21" s="22">
        <v>3114</v>
      </c>
      <c r="I21" s="22">
        <v>4538</v>
      </c>
      <c r="J21" s="23">
        <f t="shared" si="1"/>
        <v>-1424</v>
      </c>
      <c r="K21" s="6"/>
      <c r="L21" s="22">
        <v>3247</v>
      </c>
      <c r="M21" s="22">
        <v>5170</v>
      </c>
      <c r="N21" s="23">
        <f t="shared" si="2"/>
        <v>-1923</v>
      </c>
    </row>
    <row r="22" spans="2:14" x14ac:dyDescent="0.2">
      <c r="B22" s="20" t="s">
        <v>20</v>
      </c>
      <c r="C22" s="21"/>
      <c r="D22" s="22">
        <v>3437</v>
      </c>
      <c r="E22" s="22">
        <v>1575</v>
      </c>
      <c r="F22" s="23">
        <f t="shared" si="0"/>
        <v>1862</v>
      </c>
      <c r="G22" s="6"/>
      <c r="H22" s="22">
        <v>3097</v>
      </c>
      <c r="I22" s="22">
        <v>1630</v>
      </c>
      <c r="J22" s="23">
        <f t="shared" si="1"/>
        <v>1467</v>
      </c>
      <c r="K22" s="6"/>
      <c r="L22" s="22">
        <v>3245</v>
      </c>
      <c r="M22" s="22">
        <v>1514</v>
      </c>
      <c r="N22" s="23">
        <f t="shared" si="2"/>
        <v>1731</v>
      </c>
    </row>
    <row r="23" spans="2:14" x14ac:dyDescent="0.2">
      <c r="B23" s="20" t="s">
        <v>21</v>
      </c>
      <c r="C23" s="21"/>
      <c r="D23" s="22">
        <v>13716</v>
      </c>
      <c r="E23" s="22">
        <v>15850</v>
      </c>
      <c r="F23" s="23">
        <f t="shared" si="0"/>
        <v>-2134</v>
      </c>
      <c r="G23" s="6"/>
      <c r="H23" s="22">
        <v>12293</v>
      </c>
      <c r="I23" s="22">
        <v>17303</v>
      </c>
      <c r="J23" s="23">
        <f t="shared" si="1"/>
        <v>-5010</v>
      </c>
      <c r="K23" s="6"/>
      <c r="L23" s="22">
        <v>11060</v>
      </c>
      <c r="M23" s="22">
        <v>19577</v>
      </c>
      <c r="N23" s="23">
        <f t="shared" si="2"/>
        <v>-8517</v>
      </c>
    </row>
    <row r="24" spans="2:14" x14ac:dyDescent="0.2">
      <c r="B24" s="20" t="s">
        <v>22</v>
      </c>
      <c r="C24" s="21"/>
      <c r="D24" s="22">
        <v>3734</v>
      </c>
      <c r="E24" s="22">
        <v>4580</v>
      </c>
      <c r="F24" s="23">
        <f t="shared" si="0"/>
        <v>-846</v>
      </c>
      <c r="G24" s="6"/>
      <c r="H24" s="22">
        <v>4061</v>
      </c>
      <c r="I24" s="22">
        <v>4509</v>
      </c>
      <c r="J24" s="23">
        <f t="shared" si="1"/>
        <v>-448</v>
      </c>
      <c r="K24" s="6"/>
      <c r="L24" s="22">
        <v>4546</v>
      </c>
      <c r="M24" s="22">
        <v>4923</v>
      </c>
      <c r="N24" s="23">
        <f t="shared" si="2"/>
        <v>-377</v>
      </c>
    </row>
    <row r="25" spans="2:14" x14ac:dyDescent="0.2">
      <c r="B25" s="20" t="s">
        <v>23</v>
      </c>
      <c r="C25" s="21"/>
      <c r="D25" s="22">
        <v>4140</v>
      </c>
      <c r="E25" s="22">
        <v>4500</v>
      </c>
      <c r="F25" s="23">
        <f t="shared" si="0"/>
        <v>-360</v>
      </c>
      <c r="G25" s="6"/>
      <c r="H25" s="22">
        <v>4830</v>
      </c>
      <c r="I25" s="22">
        <v>4783</v>
      </c>
      <c r="J25" s="23">
        <f t="shared" si="1"/>
        <v>47</v>
      </c>
      <c r="K25" s="6"/>
      <c r="L25" s="22">
        <v>4161</v>
      </c>
      <c r="M25" s="22">
        <v>5129</v>
      </c>
      <c r="N25" s="23">
        <f t="shared" si="2"/>
        <v>-968</v>
      </c>
    </row>
    <row r="26" spans="2:14" x14ac:dyDescent="0.2">
      <c r="B26" s="20" t="s">
        <v>24</v>
      </c>
      <c r="C26" s="21"/>
      <c r="D26" s="22">
        <v>1957</v>
      </c>
      <c r="E26" s="22">
        <v>2850</v>
      </c>
      <c r="F26" s="23">
        <f t="shared" si="0"/>
        <v>-893</v>
      </c>
      <c r="G26" s="6"/>
      <c r="H26" s="22">
        <v>1841</v>
      </c>
      <c r="I26" s="22">
        <v>3205</v>
      </c>
      <c r="J26" s="23">
        <f t="shared" si="1"/>
        <v>-1364</v>
      </c>
      <c r="K26" s="6"/>
      <c r="L26" s="22">
        <v>1700</v>
      </c>
      <c r="M26" s="22">
        <v>3499</v>
      </c>
      <c r="N26" s="23">
        <f t="shared" si="2"/>
        <v>-1799</v>
      </c>
    </row>
    <row r="27" spans="2:14" x14ac:dyDescent="0.2">
      <c r="B27" s="20" t="s">
        <v>25</v>
      </c>
      <c r="C27" s="21"/>
      <c r="D27" s="22">
        <v>14776</v>
      </c>
      <c r="E27" s="22">
        <v>13505</v>
      </c>
      <c r="F27" s="23">
        <f t="shared" si="0"/>
        <v>1271</v>
      </c>
      <c r="G27" s="6"/>
      <c r="H27" s="22">
        <v>12681</v>
      </c>
      <c r="I27" s="22">
        <v>12838</v>
      </c>
      <c r="J27" s="23">
        <f t="shared" si="1"/>
        <v>-157</v>
      </c>
      <c r="K27" s="6"/>
      <c r="L27" s="22">
        <v>10522</v>
      </c>
      <c r="M27" s="22">
        <v>14371</v>
      </c>
      <c r="N27" s="23">
        <f t="shared" si="2"/>
        <v>-3849</v>
      </c>
    </row>
    <row r="28" spans="2:14" ht="14.1" customHeight="1" thickBot="1" x14ac:dyDescent="0.25">
      <c r="B28" s="32" t="s">
        <v>26</v>
      </c>
      <c r="C28" s="33"/>
      <c r="D28" s="34">
        <v>12352</v>
      </c>
      <c r="E28" s="34">
        <v>11318</v>
      </c>
      <c r="F28" s="35">
        <f t="shared" si="0"/>
        <v>1034</v>
      </c>
      <c r="G28" s="6"/>
      <c r="H28" s="34">
        <v>12794</v>
      </c>
      <c r="I28" s="34">
        <v>12410</v>
      </c>
      <c r="J28" s="35">
        <f t="shared" si="1"/>
        <v>384</v>
      </c>
      <c r="K28" s="6"/>
      <c r="L28" s="34">
        <v>10630</v>
      </c>
      <c r="M28" s="34">
        <v>13920</v>
      </c>
      <c r="N28" s="35">
        <f t="shared" si="2"/>
        <v>-3290</v>
      </c>
    </row>
    <row r="29" spans="2:14" ht="14.25" thickTop="1" thickBot="1" x14ac:dyDescent="0.25">
      <c r="B29" s="36"/>
      <c r="C29" s="37" t="s">
        <v>27</v>
      </c>
      <c r="D29" s="38">
        <f>IF(SUM(D15:D28),SUM(D15:D28),"")</f>
        <v>91467</v>
      </c>
      <c r="E29" s="38">
        <f>IF(SUM(E15:E28),SUM(E15:E28),"")</f>
        <v>91492</v>
      </c>
      <c r="F29" s="38">
        <f>IF(SUM(F15:F28),SUM(F15:F28),"")</f>
        <v>-25</v>
      </c>
      <c r="G29" s="6"/>
      <c r="H29" s="38">
        <f>IF(SUM(H15:H28),SUM(H15:H28),"")</f>
        <v>86998</v>
      </c>
      <c r="I29" s="38">
        <f>IF(SUM(I15:I28),SUM(I15:I28),"")</f>
        <v>92621</v>
      </c>
      <c r="J29" s="38">
        <f>IF(SUM(J15:J28),SUM(J15:J28),"")</f>
        <v>-5623</v>
      </c>
      <c r="K29" s="6"/>
      <c r="L29" s="38">
        <f>IF(SUM(L15:L28),SUM(L15:L28),"")</f>
        <v>83720</v>
      </c>
      <c r="M29" s="38">
        <f>IF(SUM(M15:M28),SUM(M15:M28),"")</f>
        <v>101900</v>
      </c>
      <c r="N29" s="38">
        <f>IF(SUM(N15:N28),SUM(N15:N28),"")</f>
        <v>-18180</v>
      </c>
    </row>
    <row r="30" spans="2:14" x14ac:dyDescent="0.2">
      <c r="B30" s="27" t="s">
        <v>28</v>
      </c>
      <c r="C30" s="28"/>
      <c r="D30" s="29"/>
      <c r="E30" s="29"/>
      <c r="F30" s="29"/>
      <c r="G30" s="6"/>
      <c r="H30" s="29"/>
      <c r="I30" s="29"/>
      <c r="J30" s="29"/>
      <c r="K30" s="6"/>
      <c r="L30" s="29"/>
      <c r="M30" s="29"/>
      <c r="N30" s="29"/>
    </row>
    <row r="31" spans="2:14" x14ac:dyDescent="0.2">
      <c r="B31" s="39" t="s">
        <v>29</v>
      </c>
      <c r="C31" s="6"/>
      <c r="D31" s="40">
        <v>8214</v>
      </c>
      <c r="E31" s="40">
        <v>8214</v>
      </c>
      <c r="F31" s="41">
        <f>IF(OR(D31&gt;0,E31),D31-E31,"")</f>
        <v>0</v>
      </c>
      <c r="G31" s="6"/>
      <c r="H31" s="40">
        <v>7318</v>
      </c>
      <c r="I31" s="40">
        <v>8665</v>
      </c>
      <c r="J31" s="41">
        <f>IF(OR(H31&gt;0,I31),H31-I31,"")</f>
        <v>-1347</v>
      </c>
      <c r="K31" s="6"/>
      <c r="L31" s="40">
        <v>6353</v>
      </c>
      <c r="M31" s="40">
        <v>8278</v>
      </c>
      <c r="N31" s="41">
        <f>IF(OR(L31&gt;0,M31),L31-M31,"")</f>
        <v>-1925</v>
      </c>
    </row>
    <row r="32" spans="2:14" x14ac:dyDescent="0.2">
      <c r="B32" s="20" t="s">
        <v>30</v>
      </c>
      <c r="C32" s="21"/>
      <c r="D32" s="22">
        <v>2080</v>
      </c>
      <c r="E32" s="22">
        <v>1500</v>
      </c>
      <c r="F32" s="23">
        <f>IF(OR(D32&gt;0,E32),D32-E32,"")</f>
        <v>580</v>
      </c>
      <c r="G32" s="6"/>
      <c r="H32" s="22">
        <v>2004</v>
      </c>
      <c r="I32" s="22">
        <v>1764</v>
      </c>
      <c r="J32" s="23">
        <f>IF(OR(H32&gt;0,I32),H32-I32,"")</f>
        <v>240</v>
      </c>
      <c r="K32" s="6"/>
      <c r="L32" s="22">
        <v>2348</v>
      </c>
      <c r="M32" s="22">
        <v>1493</v>
      </c>
      <c r="N32" s="23">
        <f>IF(OR(L32&gt;0,M32),L32-M32,"")</f>
        <v>855</v>
      </c>
    </row>
    <row r="33" spans="2:14" ht="14.1" customHeight="1" thickBot="1" x14ac:dyDescent="0.25">
      <c r="B33" s="42" t="s">
        <v>31</v>
      </c>
      <c r="C33" s="43"/>
      <c r="D33" s="44">
        <v>12500</v>
      </c>
      <c r="E33" s="45">
        <v>15500</v>
      </c>
      <c r="F33" s="46">
        <f>IF(OR(D33&gt;0,E33),D33-E33,"")</f>
        <v>-3000</v>
      </c>
      <c r="G33" s="6"/>
      <c r="H33" s="44">
        <v>5000</v>
      </c>
      <c r="I33" s="45">
        <v>10000</v>
      </c>
      <c r="J33" s="46">
        <f>IF(OR(H33&gt;0,I33),H33-I33,"")</f>
        <v>-5000</v>
      </c>
      <c r="K33" s="6"/>
      <c r="L33" s="44">
        <v>15000</v>
      </c>
      <c r="M33" s="45">
        <v>10000</v>
      </c>
      <c r="N33" s="46">
        <f>IF(OR(L33&gt;0,M33),L33-M33,"")</f>
        <v>5000</v>
      </c>
    </row>
    <row r="34" spans="2:14" ht="14.25" thickTop="1" thickBot="1" x14ac:dyDescent="0.25">
      <c r="B34" s="47"/>
      <c r="C34" s="48" t="s">
        <v>32</v>
      </c>
      <c r="D34" s="49">
        <f>IF(SUM(D29:D33),SUM(D29:D33),"")</f>
        <v>114261</v>
      </c>
      <c r="E34" s="50">
        <f>IF(SUM(E29:E33),SUM(E29:E33),"")</f>
        <v>116706</v>
      </c>
      <c r="F34" s="50">
        <f>IF(SUM(F29:F33),SUM(F29:F33),"")</f>
        <v>-2445</v>
      </c>
      <c r="G34" s="6"/>
      <c r="H34" s="49">
        <f>IF(SUM(H29:H33),SUM(H29:H33),"")</f>
        <v>101320</v>
      </c>
      <c r="I34" s="50">
        <f>IF(SUM(I29:I33),SUM(I29:I33),"")</f>
        <v>113050</v>
      </c>
      <c r="J34" s="50">
        <f>IF(SUM(J29:J33),SUM(J29:J33),"")</f>
        <v>-11730</v>
      </c>
      <c r="K34" s="6"/>
      <c r="L34" s="49">
        <f>IF(SUM(L29:L33),SUM(L29:L33),"")</f>
        <v>107421</v>
      </c>
      <c r="M34" s="50">
        <f>IF(SUM(M29:M33),SUM(M29:M33),"")</f>
        <v>121671</v>
      </c>
      <c r="N34" s="50">
        <f>IF(SUM(N29:N33),SUM(N29:N33),"")</f>
        <v>-14250</v>
      </c>
    </row>
    <row r="35" spans="2:14" ht="13.5" thickBot="1" x14ac:dyDescent="0.25">
      <c r="B35" s="51"/>
      <c r="C35" s="52" t="s">
        <v>33</v>
      </c>
      <c r="D35" s="53">
        <f>IF(AND(ISNUMBER(D13),ISNUMBER(D34)),D13-D34,"")</f>
        <v>36247</v>
      </c>
      <c r="E35" s="54">
        <f>IF(AND(ISNUMBER(E13),ISNUMBER(E34)),E13-E34,"")</f>
        <v>42762</v>
      </c>
      <c r="F35" s="54">
        <f>IF(AND(ISNUMBER(F13),ISNUMBER(F34)),F13-F34,"")</f>
        <v>-6515</v>
      </c>
      <c r="G35" s="6"/>
      <c r="H35" s="53">
        <f>IF(AND(ISNUMBER(H13),ISNUMBER(H34)),H13-H34,"")</f>
        <v>33469</v>
      </c>
      <c r="I35" s="54">
        <f>IF(AND(ISNUMBER(I13),ISNUMBER(I34)),I13-I34,"")</f>
        <v>38955</v>
      </c>
      <c r="J35" s="54">
        <f>IF(AND(ISNUMBER(J13),ISNUMBER(J34)),J13-J34,"")</f>
        <v>-5486</v>
      </c>
      <c r="K35" s="6"/>
      <c r="L35" s="53">
        <f>IF(AND(ISNUMBER(L13),ISNUMBER(L34)),L13-L34,"")</f>
        <v>39706</v>
      </c>
      <c r="M35" s="54">
        <f>IF(AND(ISNUMBER(M13),ISNUMBER(M34)),M13-M34,"")</f>
        <v>33003</v>
      </c>
      <c r="N35" s="54">
        <f>IF(AND(ISNUMBER(N13),ISNUMBER(N34)),N13-N34,"")</f>
        <v>6703</v>
      </c>
    </row>
    <row r="38" spans="2:14" x14ac:dyDescent="0.2">
      <c r="B38" s="67"/>
      <c r="C38" s="68"/>
      <c r="D38" s="68"/>
      <c r="E38" s="68"/>
      <c r="F38" s="68"/>
      <c r="G38" s="68"/>
      <c r="H38" s="68"/>
      <c r="I38" s="68"/>
      <c r="J38" s="68"/>
      <c r="K38" s="68"/>
      <c r="L38" s="68"/>
      <c r="M38" s="68"/>
      <c r="N38" s="68"/>
    </row>
    <row r="195" spans="16:19" ht="13.5" thickBot="1" x14ac:dyDescent="0.25"/>
    <row r="196" spans="16:19" ht="13.5" thickTop="1" x14ac:dyDescent="0.2">
      <c r="P196" s="55" t="s">
        <v>34</v>
      </c>
      <c r="Q196" s="56"/>
      <c r="R196" s="56"/>
      <c r="S196" s="57"/>
    </row>
    <row r="197" spans="16:19" ht="13.5" thickBot="1" x14ac:dyDescent="0.25">
      <c r="P197" s="58" t="s">
        <v>35</v>
      </c>
      <c r="Q197" s="59"/>
      <c r="R197" s="59"/>
      <c r="S197" s="60"/>
    </row>
    <row r="198" spans="16:19" x14ac:dyDescent="0.2">
      <c r="P198" s="61" t="str">
        <f ca="1">IF(CELL("type",D7)="l",UPPER(LEFT(D7,3)),D7)</f>
        <v>JAN</v>
      </c>
      <c r="Q198" s="62" t="str">
        <f ca="1">INDEX($Q$200:$Q$213,MATCH($P$198,$P$200:$P$213,0),1)</f>
        <v>JANUARY</v>
      </c>
      <c r="R198" s="62" t="str">
        <f ca="1">INDEX($Q$200:$Q$213,MATCH($P$198,$P$200:$P$213,0)+1,1)</f>
        <v>FEBRUARY</v>
      </c>
      <c r="S198" s="63" t="str">
        <f ca="1">INDEX($Q$200:$Q$213,MATCH($P$198,$P$200:$P$213,0)+2,1)</f>
        <v>MARCH</v>
      </c>
    </row>
    <row r="199" spans="16:19" x14ac:dyDescent="0.2">
      <c r="P199" s="61"/>
      <c r="Q199" s="62"/>
      <c r="R199" s="62"/>
      <c r="S199" s="63"/>
    </row>
    <row r="200" spans="16:19" x14ac:dyDescent="0.2">
      <c r="P200" s="61" t="str">
        <f t="shared" ref="P200:P210" si="3">LEFT(Q200,3)</f>
        <v>JAN</v>
      </c>
      <c r="Q200" s="64" t="s">
        <v>2</v>
      </c>
      <c r="R200" s="62"/>
      <c r="S200" s="63"/>
    </row>
    <row r="201" spans="16:19" x14ac:dyDescent="0.2">
      <c r="P201" s="61" t="str">
        <f t="shared" si="3"/>
        <v>FEB</v>
      </c>
      <c r="Q201" s="64" t="s">
        <v>36</v>
      </c>
      <c r="R201" s="62"/>
      <c r="S201" s="63"/>
    </row>
    <row r="202" spans="16:19" x14ac:dyDescent="0.2">
      <c r="P202" s="61" t="str">
        <f t="shared" si="3"/>
        <v>MAR</v>
      </c>
      <c r="Q202" s="64" t="s">
        <v>37</v>
      </c>
      <c r="R202" s="62"/>
      <c r="S202" s="63"/>
    </row>
    <row r="203" spans="16:19" x14ac:dyDescent="0.2">
      <c r="P203" s="61" t="str">
        <f t="shared" si="3"/>
        <v>APR</v>
      </c>
      <c r="Q203" s="64" t="s">
        <v>38</v>
      </c>
      <c r="R203" s="62"/>
      <c r="S203" s="63"/>
    </row>
    <row r="204" spans="16:19" x14ac:dyDescent="0.2">
      <c r="P204" s="61" t="str">
        <f t="shared" si="3"/>
        <v>MAY</v>
      </c>
      <c r="Q204" s="64" t="s">
        <v>39</v>
      </c>
      <c r="R204" s="62"/>
      <c r="S204" s="63"/>
    </row>
    <row r="205" spans="16:19" x14ac:dyDescent="0.2">
      <c r="P205" s="61" t="str">
        <f t="shared" si="3"/>
        <v>JUN</v>
      </c>
      <c r="Q205" s="64" t="s">
        <v>40</v>
      </c>
      <c r="R205" s="62"/>
      <c r="S205" s="63"/>
    </row>
    <row r="206" spans="16:19" x14ac:dyDescent="0.2">
      <c r="P206" s="61" t="str">
        <f t="shared" si="3"/>
        <v>JUL</v>
      </c>
      <c r="Q206" s="64" t="s">
        <v>41</v>
      </c>
      <c r="R206" s="62"/>
      <c r="S206" s="63"/>
    </row>
    <row r="207" spans="16:19" x14ac:dyDescent="0.2">
      <c r="P207" s="61" t="str">
        <f t="shared" si="3"/>
        <v>AUG</v>
      </c>
      <c r="Q207" s="64" t="s">
        <v>42</v>
      </c>
      <c r="R207" s="62"/>
      <c r="S207" s="63"/>
    </row>
    <row r="208" spans="16:19" x14ac:dyDescent="0.2">
      <c r="P208" s="61" t="str">
        <f t="shared" si="3"/>
        <v>SEP</v>
      </c>
      <c r="Q208" s="64" t="s">
        <v>43</v>
      </c>
      <c r="R208" s="62"/>
      <c r="S208" s="63"/>
    </row>
    <row r="209" spans="16:19" x14ac:dyDescent="0.2">
      <c r="P209" s="61" t="str">
        <f t="shared" si="3"/>
        <v>OCT</v>
      </c>
      <c r="Q209" s="64" t="s">
        <v>44</v>
      </c>
      <c r="R209" s="62"/>
      <c r="S209" s="63"/>
    </row>
    <row r="210" spans="16:19" x14ac:dyDescent="0.2">
      <c r="P210" s="61" t="str">
        <f t="shared" si="3"/>
        <v>NOV</v>
      </c>
      <c r="Q210" s="64" t="s">
        <v>45</v>
      </c>
      <c r="R210" s="62"/>
      <c r="S210" s="63"/>
    </row>
    <row r="211" spans="16:19" x14ac:dyDescent="0.2">
      <c r="P211" s="61" t="s">
        <v>46</v>
      </c>
      <c r="Q211" s="64" t="s">
        <v>47</v>
      </c>
      <c r="R211" s="62"/>
      <c r="S211" s="63"/>
    </row>
    <row r="212" spans="16:19" x14ac:dyDescent="0.2">
      <c r="P212" s="61" t="str">
        <f>LEFT(Q212,3)</f>
        <v>JAN</v>
      </c>
      <c r="Q212" s="64" t="s">
        <v>2</v>
      </c>
      <c r="R212" s="62"/>
      <c r="S212" s="63"/>
    </row>
    <row r="213" spans="16:19" ht="13.5" thickBot="1" x14ac:dyDescent="0.25">
      <c r="P213" s="61" t="str">
        <f>LEFT(Q213,3)</f>
        <v>FEB</v>
      </c>
      <c r="Q213" s="64" t="s">
        <v>36</v>
      </c>
      <c r="R213" s="65"/>
      <c r="S213" s="66"/>
    </row>
    <row r="214" spans="16:19" ht="13.5" thickTop="1" x14ac:dyDescent="0.2"/>
  </sheetData>
  <mergeCells count="1">
    <mergeCell ref="B38:N38"/>
  </mergeCells>
  <phoneticPr fontId="0" type="noConversion"/>
  <printOptions horizontalCentered="1"/>
  <pageMargins left="0.23622047244094491" right="0.23622047244094491" top="0.74803149606299213" bottom="0.74803149606299213" header="0.23622047244094491" footer="0.51181102362204722"/>
  <pageSetup orientation="landscape" horizontalDpi="4294967294" verticalDpi="300"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74E90EE1-814B-42A8-B499-A627FBE2395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Quarterly Cash Flow Projection</vt:lpstr>
      <vt:lpstr>'Quarterly Cash Flow Projection'!Print_Area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dc:description/>
  <cp:lastModifiedBy/>
  <dcterms:created xsi:type="dcterms:W3CDTF">2014-10-25T20:40:56Z</dcterms:created>
  <dcterms:modified xsi:type="dcterms:W3CDTF">2014-10-25T20:40:56Z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TC018773569991</vt:lpwstr>
  </property>
</Properties>
</file>